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84\"/>
    </mc:Choice>
  </mc:AlternateContent>
  <xr:revisionPtr revIDLastSave="0" documentId="13_ncr:1_{6E397DC4-1B21-4647-B1C4-AC6D597F43E7}" xr6:coauthVersionLast="47" xr6:coauthVersionMax="47" xr10:uidLastSave="{00000000-0000-0000-0000-000000000000}"/>
  <bookViews>
    <workbookView xWindow="1236" yWindow="192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53-02-01" sheetId="6" r:id="rId6"/>
    <sheet name="ОСР 553-09-01" sheetId="7" r:id="rId7"/>
    <sheet name="ОСР 553-12-01" sheetId="8" r:id="rId8"/>
    <sheet name="ОСР 525-02-01" sheetId="9" r:id="rId9"/>
    <sheet name="ОСР 525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9" i="2" l="1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<sst xmlns="http://schemas.openxmlformats.org/spreadsheetml/2006/main" count="409" uniqueCount="179">
  <si>
    <t>СВОДКА ЗАТРАТ</t>
  </si>
  <si>
    <t>P_0284</t>
  </si>
  <si>
    <t>(идентификатор инвестиционного проекта)</t>
  </si>
  <si>
    <t>Реконструкция ВЛ-0,4 от КТП Пр 612/160кВА с заменой КТП 10/0,4кВ 160кВА Приволжский район Самарская область (160кВА, реконструкция ВЛ 0,4кв протяженностью 1,88км в т.ч демонтаж 1,88км, установка приборов учета 58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</si>
  <si>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</si>
  <si>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</si>
  <si>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</si>
  <si>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</si>
  <si>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</si>
  <si>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</si>
  <si>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</si>
  <si>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</si>
  <si>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</si>
  <si>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</si>
  <si>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</si>
  <si>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</si>
  <si>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</si>
  <si>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</si>
  <si>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</si>
  <si>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</si>
  <si>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</si>
  <si>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</si>
  <si>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</si>
  <si>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</si>
  <si>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</si>
  <si>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</si>
  <si>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</si>
  <si>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</si>
  <si>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</si>
  <si>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</si>
  <si>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</si>
  <si>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</si>
  <si>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</si>
  <si>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</si>
  <si>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</si>
  <si>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</si>
  <si>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</si>
  <si>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</si>
  <si>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</si>
  <si>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</si>
  <si>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</si>
  <si>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</si>
  <si>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ОСР-553-02-01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</si>
  <si>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</si>
  <si>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</si>
  <si>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</si>
  <si>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</si>
  <si>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</si>
  <si>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</si>
  <si>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</si>
  <si>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</si>
  <si>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</si>
  <si>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</si>
  <si>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</si>
  <si>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</si>
  <si>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</si>
  <si>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</si>
  <si>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</si>
  <si>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</si>
  <si>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</si>
  <si>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</si>
  <si>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</si>
  <si>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</si>
  <si>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</si>
  <si>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</si>
  <si>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</si>
  <si>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</si>
  <si>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</si>
  <si>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</si>
  <si>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</si>
  <si>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</si>
  <si>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</si>
  <si>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</si>
  <si>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ОС-553-09-01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</si>
  <si>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</si>
  <si>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</si>
  <si>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</si>
  <si>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</si>
  <si>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</si>
  <si>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</si>
  <si>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</si>
  <si>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</si>
  <si>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</si>
  <si>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</si>
  <si>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</si>
  <si>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</si>
  <si>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</si>
  <si>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</si>
  <si>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</si>
  <si>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</si>
  <si>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</si>
  <si>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</si>
  <si>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</si>
  <si>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</si>
  <si>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</si>
  <si>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</si>
  <si>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</si>
  <si>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</si>
  <si>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</si>
  <si>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</si>
  <si>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</si>
  <si>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</si>
  <si>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</si>
  <si>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</si>
  <si>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</si>
  <si>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</si>
  <si>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</si>
  <si>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</si>
  <si>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</si>
  <si>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</si>
  <si>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</si>
  <si>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</si>
  <si>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</si>
  <si>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</si>
  <si>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</si>
  <si>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553-02-01</t>
  </si>
  <si>
    <t>"Реконструкция КТП СОК 355/100 кВА с заменой КТП" Красноярский район Самарская область</t>
  </si>
  <si>
    <t>ЛС-553-01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</si>
  <si>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</si>
  <si>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</si>
  <si>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</si>
  <si>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</si>
  <si>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</si>
  <si>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</si>
  <si>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</si>
  <si>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</si>
  <si>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</si>
  <si>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</si>
  <si>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</si>
  <si>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</si>
  <si>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</si>
  <si>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</si>
  <si>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</si>
  <si>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</si>
  <si>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</si>
  <si>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</si>
  <si>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</si>
  <si>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</si>
  <si>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</si>
  <si>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</si>
  <si>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</si>
  <si>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</si>
  <si>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556-09-01</t>
  </si>
  <si>
    <t>ОСР 556-12-01</t>
  </si>
  <si>
    <t>ОСР 553-12-01</t>
  </si>
  <si>
    <t>км</t>
  </si>
  <si>
    <t>"Реконструкия КТП СОК 355/100 кВА с заменой КТП" Красноярский район Самарская область</t>
  </si>
  <si>
    <t>ОСР 553-02-01</t>
  </si>
  <si>
    <t>ОСР 553-09-01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</si>
  <si>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</si>
  <si>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</si>
  <si>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</si>
  <si>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</si>
  <si>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</si>
  <si>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</si>
  <si>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</si>
  <si>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</si>
  <si>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</si>
  <si>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</si>
  <si>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</si>
  <si>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</si>
  <si>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</si>
  <si>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</si>
  <si>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</si>
  <si>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</si>
  <si>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КП Исх. №27 от 02.02.2024г "ВЭМ"</t>
  </si>
  <si>
    <t xml:space="preserve"> Провод самонесущий изолированный СИП-2 3х95+1х95-0,6/1</t>
  </si>
  <si>
    <t>ФСБЦ-21.2.01.01-0038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</si>
  <si>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</si>
  <si>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Светильник ДКУ-50W IP65</t>
  </si>
  <si>
    <t>Реконструкция ВЛ-0,4 от КТП Пр 612/160кВА с заменой КТП 10/0,4кВ 160кВА Приволжский район Самарская область (160кВА, реконструкция ВЛ 0,4кв протяженностью 1,88км в т.ч демонтаж 1,88км, установка приборов учета 58 т.у.)</t>
  </si>
  <si>
    <t>Реконструкция ВЛ-0,4 от КТП Пр 612/160кВА с заменой КТП 10/0,4кВ 160кВА Приволжский район Самарская область (160кВА, реконструкция ВЛ 0,4кв протяженностью 1,88км в т.ч демонтаж 1,88км, установка приборов учета 58 т.у.)</t>
  </si>
  <si>
    <t>Реконструкция ВЛ-0,4 от КТП Пр 612/160кВА с заменой КТП 10/0,4кВ 160кВА Приволжский район Самарская область (160кВА, реконструкция ВЛ 0,4кв протяженностью 1,88км в т.ч демонтаж 1,88км, установка приборов учета 58 т.у.)</t>
  </si>
  <si>
    <t>Реконструкция ВЛ-0,4 от КТП Пр 612/160кВА с заменой КТП 10/0,4кВ 160кВА Приволжский район Самарская область (160кВА, реконструкция ВЛ 0,4кв протяженностью 1,88км в т.ч демонтаж 1,88км, установка приборов учета 58 т.у.)</t>
  </si>
  <si>
    <t>Реконструкция ВЛ-0,4 от КТП Пр 612/160кВА с заменой КТП 10/0,4кВ 160кВА Приволжский район Самарская область (160кВА, реконструкция ВЛ 0,4кв протяженностью 1,88км в т.ч демонтаж 1,88км, установка приборов учета 58 т.у.)</t>
  </si>
  <si>
    <t>Реконструкция ВЛ-0,4 от КТП Пр 612/160кВА с заменой КТП 10/0,4кВ 160кВА Приволжский район Самарская область (160кВА, реконструкция ВЛ 0,4кв протяженностью 1,88км в т.ч демонтаж 1,88км, установка приборов учета 58 т.у.)</t>
  </si>
  <si>
    <t>Реконструкция ВЛ-0,4 от КТП Пр 612/160кВА с заменой КТП 10/0,4кВ 160кВА Приволжский район Самарская область (160кВА, реконструкция ВЛ 0,4кв протяженностью 1,88км в т.ч демонтаж 1,88км, установка приборов учета 58 т.у.)</t>
  </si>
  <si>
    <t>Реконструкция ВЛ-0,4 от КТП Пр 612/160кВА с заменой КТП 10/0,4кВ 160кВА Приволжский район Самарская область (160кВА, реконструкция ВЛ 0,4кв протяженностью 1,88км в т.ч демонтаж 1,88км, установка приборов учета 58 т.у.)</t>
  </si>
  <si>
    <t>Реконструкция ВЛ-0,4 от КТП Пр 612/160кВА с заменой КТП 10/0,4кВ 160кВА Приволжский район Самарская область (160кВА, реконструкция ВЛ 0,4кв протяженностью 1,88км в т.ч демонтаж 1,88км, установка приборов учета 58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</si>
</sst>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7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13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177" fontId="14" fillId="0" borderId="1" xfId="1" applyNumberFormat="1" applyFont="1" applyFill="1" applyBorder="1" applyAlignment="1">
      <alignment horizontal="left" vertical="center" wrapText="1" indent="17"/>
    </xf>
    <xf numFmtId="177" fontId="13" fillId="0" borderId="1" xfId="1" applyNumberFormat="1" applyFont="1" applyFill="1" applyBorder="1" applyAlignment="1">
      <alignment horizontal="left" vertical="center" wrapText="1" indent="17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0" sqref="C40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9.44140625" customWidth="1"/>
    <col min="9" max="9" width="15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7" t="s">
        <v>0</v>
      </c>
      <c r="B12" s="87"/>
      <c r="C12" s="87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8" t="s">
        <v>1</v>
      </c>
      <c r="B16" s="88"/>
      <c r="C16" s="88"/>
    </row>
    <row r="17" spans="1:9" ht="15.75" customHeight="1">
      <c r="A17" s="89" t="s">
        <v>2</v>
      </c>
      <c r="B17" s="89"/>
      <c r="C17" s="89"/>
    </row>
    <row r="18" spans="1:9" ht="15.75" customHeight="1">
      <c r="A18" s="24"/>
      <c r="B18" s="24"/>
      <c r="C18" s="24"/>
    </row>
    <row r="19" spans="1:9" ht="72" customHeight="1">
      <c r="A19" s="90" t="s">
        <v>3</v>
      </c>
      <c r="B19" s="90"/>
      <c r="C19" s="90"/>
    </row>
    <row r="20" spans="1:9" ht="15.75" customHeight="1">
      <c r="A20" s="89" t="s">
        <v>4</v>
      </c>
      <c r="B20" s="89"/>
      <c r="C20" s="89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4" t="s">
        <v>8</v>
      </c>
      <c r="B25" s="85"/>
      <c r="C25" s="86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9" t="s">
        <v>14</v>
      </c>
      <c r="I27" s="59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60">
        <v>2019</v>
      </c>
      <c r="H28" s="61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2">
        <v>0</v>
      </c>
      <c r="D29" s="57"/>
      <c r="E29" s="57"/>
      <c r="F29" s="57"/>
      <c r="G29" s="60">
        <v>2020</v>
      </c>
      <c r="H29" s="61">
        <v>105.561885224957</v>
      </c>
      <c r="I29" s="79"/>
    </row>
    <row r="30" spans="1:9" ht="15.75" customHeight="1">
      <c r="A30" s="50">
        <v>2</v>
      </c>
      <c r="B30" s="53" t="s">
        <v>20</v>
      </c>
      <c r="C30" s="62">
        <f>C27+C28+C29</f>
        <v>0</v>
      </c>
      <c r="D30" s="63"/>
      <c r="E30" s="64"/>
      <c r="F30" s="65"/>
      <c r="G30" s="60">
        <v>2021</v>
      </c>
      <c r="H30" s="61">
        <v>104.9354</v>
      </c>
      <c r="I30" s="79"/>
    </row>
    <row r="31" spans="1:9" ht="15.75" customHeight="1">
      <c r="A31" s="55" t="s">
        <v>21</v>
      </c>
      <c r="B31" s="53" t="s">
        <v>22</v>
      </c>
      <c r="C31" s="62">
        <f>C30-ROUND(C30/1.2,5)</f>
        <v>0</v>
      </c>
      <c r="D31" s="57"/>
      <c r="E31" s="64"/>
      <c r="F31" s="57"/>
      <c r="G31" s="60">
        <v>2022</v>
      </c>
      <c r="H31" s="61">
        <v>114.63142733059399</v>
      </c>
      <c r="I31" s="80"/>
    </row>
    <row r="32" spans="1:9" ht="15.6">
      <c r="A32" s="50">
        <v>3</v>
      </c>
      <c r="B32" s="53" t="s">
        <v>23</v>
      </c>
      <c r="C32" s="66">
        <f>C30*I34</f>
        <v>0</v>
      </c>
      <c r="D32" s="57"/>
      <c r="E32" s="67">
        <f>D32-C32</f>
        <v>0</v>
      </c>
      <c r="F32" s="68"/>
      <c r="G32" s="69">
        <v>2023</v>
      </c>
      <c r="H32" s="61">
        <v>109.096466260827</v>
      </c>
      <c r="I32" s="80"/>
    </row>
    <row r="33" spans="1:9" ht="15.6">
      <c r="A33" s="84" t="s">
        <v>24</v>
      </c>
      <c r="B33" s="85"/>
      <c r="C33" s="86"/>
      <c r="D33" s="51"/>
      <c r="E33" s="70"/>
      <c r="F33" s="71"/>
      <c r="G33" s="60">
        <v>2024</v>
      </c>
      <c r="H33" s="61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2"/>
      <c r="F34" s="73"/>
      <c r="G34" s="60">
        <v>2025</v>
      </c>
      <c r="H34" s="61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4">
        <f>ССР!D79+ССР!E79</f>
        <v>13134.40113405</v>
      </c>
      <c r="D35" s="57"/>
      <c r="E35" s="72"/>
      <c r="F35" s="57"/>
      <c r="G35" s="60">
        <v>2026</v>
      </c>
      <c r="H35" s="61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4">
        <f>ССР!F79</f>
        <v>3312.8873389223399</v>
      </c>
      <c r="D36" s="57"/>
      <c r="E36" s="72"/>
      <c r="F36" s="57"/>
      <c r="G36" s="60">
        <v>2027</v>
      </c>
      <c r="H36" s="61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4">
        <f>ССР!G79</f>
        <v>1952.1643459980401</v>
      </c>
      <c r="D37" s="57"/>
      <c r="E37" s="72"/>
      <c r="F37" s="57"/>
      <c r="G37" s="60">
        <v>2028</v>
      </c>
      <c r="H37" s="61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4">
        <f>C35+C36+C37</f>
        <v>18399.4528189704</v>
      </c>
      <c r="D38" s="63"/>
      <c r="E38" s="67"/>
      <c r="F38" s="68"/>
      <c r="G38" s="60">
        <v>2029</v>
      </c>
      <c r="H38" s="61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2">
        <f>C38-ROUND(C38/1.2,5)</f>
        <v>3066.5754689703799</v>
      </c>
      <c r="D39" s="57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83">
        <f>C38*I35</f>
        <v>20359.628929993101</v>
      </c>
      <c r="D40" s="57"/>
      <c r="E40" s="67">
        <f>D40-C40</f>
        <v>-20359.628929993101</v>
      </c>
      <c r="F40" s="68"/>
      <c r="G40" s="51"/>
      <c r="H40" s="51"/>
      <c r="I40" s="51"/>
    </row>
    <row r="41" spans="1:9" ht="15.6">
      <c r="A41" s="50"/>
      <c r="B41" s="53"/>
      <c r="C41" s="74"/>
      <c r="D41" s="57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82">
        <f>C40+C32</f>
        <v>20359.628929993101</v>
      </c>
      <c r="D42" s="57"/>
      <c r="E42" s="67">
        <f>D42-C42</f>
        <v>-20359.628929993101</v>
      </c>
      <c r="F42" s="68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3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0" t="s">
        <v>178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87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104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87</v>
      </c>
      <c r="D13" s="32">
        <v>0</v>
      </c>
      <c r="E13" s="32">
        <v>0</v>
      </c>
      <c r="F13" s="32">
        <v>0</v>
      </c>
      <c r="G13" s="32">
        <v>1022.925</v>
      </c>
      <c r="H13" s="32">
        <v>1022.925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1022.925</v>
      </c>
      <c r="H14" s="32">
        <v>1022.925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126</v>
      </c>
      <c r="B1" s="10" t="s">
        <v>127</v>
      </c>
      <c r="C1" s="10" t="s">
        <v>128</v>
      </c>
      <c r="D1" s="10" t="s">
        <v>129</v>
      </c>
      <c r="E1" s="10" t="s">
        <v>130</v>
      </c>
      <c r="F1" s="10" t="s">
        <v>131</v>
      </c>
      <c r="G1" s="10" t="s">
        <v>132</v>
      </c>
      <c r="H1" s="10" t="s">
        <v>133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3" t="s">
        <v>41</v>
      </c>
      <c r="B3" s="100"/>
      <c r="C3" s="11"/>
      <c r="D3" s="12">
        <v>2912.319</v>
      </c>
      <c r="E3" s="13"/>
      <c r="F3" s="13"/>
      <c r="G3" s="13"/>
      <c r="H3" s="14"/>
    </row>
    <row r="4" spans="1:8">
      <c r="A4" s="95" t="s">
        <v>134</v>
      </c>
      <c r="B4" s="15" t="s">
        <v>135</v>
      </c>
      <c r="C4" s="11"/>
      <c r="D4" s="12">
        <v>440.38900000000001</v>
      </c>
      <c r="E4" s="13"/>
      <c r="F4" s="13"/>
      <c r="G4" s="13"/>
      <c r="H4" s="14"/>
    </row>
    <row r="5" spans="1:8">
      <c r="A5" s="95"/>
      <c r="B5" s="15" t="s">
        <v>136</v>
      </c>
      <c r="C5" s="10"/>
      <c r="D5" s="12">
        <v>15.47</v>
      </c>
      <c r="E5" s="13"/>
      <c r="F5" s="13"/>
      <c r="G5" s="13"/>
      <c r="H5" s="16"/>
    </row>
    <row r="6" spans="1:8">
      <c r="A6" s="96"/>
      <c r="B6" s="15" t="s">
        <v>137</v>
      </c>
      <c r="C6" s="10"/>
      <c r="D6" s="12">
        <v>2456.46</v>
      </c>
      <c r="E6" s="13"/>
      <c r="F6" s="13"/>
      <c r="G6" s="13"/>
      <c r="H6" s="16"/>
    </row>
    <row r="7" spans="1:8">
      <c r="A7" s="96"/>
      <c r="B7" s="15" t="s">
        <v>138</v>
      </c>
      <c r="C7" s="10"/>
      <c r="D7" s="12">
        <v>0</v>
      </c>
      <c r="E7" s="13"/>
      <c r="F7" s="13"/>
      <c r="G7" s="13"/>
      <c r="H7" s="16"/>
    </row>
    <row r="8" spans="1:8">
      <c r="A8" s="101" t="s">
        <v>106</v>
      </c>
      <c r="B8" s="102"/>
      <c r="C8" s="95" t="s">
        <v>139</v>
      </c>
      <c r="D8" s="17">
        <v>2912.319</v>
      </c>
      <c r="E8" s="13">
        <v>1</v>
      </c>
      <c r="F8" s="13" t="s">
        <v>140</v>
      </c>
      <c r="G8" s="17">
        <v>2912.319</v>
      </c>
      <c r="H8" s="16"/>
    </row>
    <row r="9" spans="1:8">
      <c r="A9" s="98">
        <v>1</v>
      </c>
      <c r="B9" s="15" t="s">
        <v>135</v>
      </c>
      <c r="C9" s="95"/>
      <c r="D9" s="17">
        <v>440.38900000000001</v>
      </c>
      <c r="E9" s="13"/>
      <c r="F9" s="13"/>
      <c r="G9" s="13"/>
      <c r="H9" s="96" t="s">
        <v>141</v>
      </c>
    </row>
    <row r="10" spans="1:8">
      <c r="A10" s="95"/>
      <c r="B10" s="15" t="s">
        <v>136</v>
      </c>
      <c r="C10" s="95"/>
      <c r="D10" s="17">
        <v>15.47</v>
      </c>
      <c r="E10" s="13"/>
      <c r="F10" s="13"/>
      <c r="G10" s="13"/>
      <c r="H10" s="96"/>
    </row>
    <row r="11" spans="1:8">
      <c r="A11" s="95"/>
      <c r="B11" s="15" t="s">
        <v>137</v>
      </c>
      <c r="C11" s="95"/>
      <c r="D11" s="17">
        <v>2456.46</v>
      </c>
      <c r="E11" s="13"/>
      <c r="F11" s="13"/>
      <c r="G11" s="13"/>
      <c r="H11" s="96"/>
    </row>
    <row r="12" spans="1:8">
      <c r="A12" s="95"/>
      <c r="B12" s="15" t="s">
        <v>138</v>
      </c>
      <c r="C12" s="95"/>
      <c r="D12" s="17">
        <v>0</v>
      </c>
      <c r="E12" s="13"/>
      <c r="F12" s="13"/>
      <c r="G12" s="13"/>
      <c r="H12" s="96"/>
    </row>
    <row r="13" spans="1:8" ht="24.6">
      <c r="A13" s="99" t="s">
        <v>109</v>
      </c>
      <c r="B13" s="100"/>
      <c r="C13" s="10"/>
      <c r="D13" s="12">
        <v>74.099999999999994</v>
      </c>
      <c r="E13" s="13"/>
      <c r="F13" s="13"/>
      <c r="G13" s="13"/>
      <c r="H13" s="16"/>
    </row>
    <row r="14" spans="1:8">
      <c r="A14" s="95" t="s">
        <v>142</v>
      </c>
      <c r="B14" s="15" t="s">
        <v>135</v>
      </c>
      <c r="C14" s="10"/>
      <c r="D14" s="12">
        <v>0</v>
      </c>
      <c r="E14" s="13"/>
      <c r="F14" s="13"/>
      <c r="G14" s="13"/>
      <c r="H14" s="16"/>
    </row>
    <row r="15" spans="1:8">
      <c r="A15" s="95"/>
      <c r="B15" s="15" t="s">
        <v>136</v>
      </c>
      <c r="C15" s="10"/>
      <c r="D15" s="12">
        <v>0</v>
      </c>
      <c r="E15" s="13"/>
      <c r="F15" s="13"/>
      <c r="G15" s="13"/>
      <c r="H15" s="16"/>
    </row>
    <row r="16" spans="1:8">
      <c r="A16" s="95"/>
      <c r="B16" s="15" t="s">
        <v>137</v>
      </c>
      <c r="C16" s="10"/>
      <c r="D16" s="12">
        <v>0</v>
      </c>
      <c r="E16" s="13"/>
      <c r="F16" s="13"/>
      <c r="G16" s="13"/>
      <c r="H16" s="16"/>
    </row>
    <row r="17" spans="1:8">
      <c r="A17" s="95"/>
      <c r="B17" s="15" t="s">
        <v>138</v>
      </c>
      <c r="C17" s="10"/>
      <c r="D17" s="12">
        <v>74.099999999999994</v>
      </c>
      <c r="E17" s="13"/>
      <c r="F17" s="13"/>
      <c r="G17" s="13"/>
      <c r="H17" s="16"/>
    </row>
    <row r="18" spans="1:8">
      <c r="A18" s="101" t="s">
        <v>111</v>
      </c>
      <c r="B18" s="102"/>
      <c r="C18" s="95" t="s">
        <v>139</v>
      </c>
      <c r="D18" s="17">
        <v>74.099999999999994</v>
      </c>
      <c r="E18" s="13">
        <v>1</v>
      </c>
      <c r="F18" s="13" t="s">
        <v>140</v>
      </c>
      <c r="G18" s="17">
        <v>74.099999999999994</v>
      </c>
      <c r="H18" s="16"/>
    </row>
    <row r="19" spans="1:8">
      <c r="A19" s="98">
        <v>1</v>
      </c>
      <c r="B19" s="15" t="s">
        <v>135</v>
      </c>
      <c r="C19" s="95"/>
      <c r="D19" s="17">
        <v>0</v>
      </c>
      <c r="E19" s="13"/>
      <c r="F19" s="13"/>
      <c r="G19" s="13"/>
      <c r="H19" s="96" t="s">
        <v>141</v>
      </c>
    </row>
    <row r="20" spans="1:8">
      <c r="A20" s="95"/>
      <c r="B20" s="15" t="s">
        <v>136</v>
      </c>
      <c r="C20" s="95"/>
      <c r="D20" s="17">
        <v>0</v>
      </c>
      <c r="E20" s="13"/>
      <c r="F20" s="13"/>
      <c r="G20" s="13"/>
      <c r="H20" s="96"/>
    </row>
    <row r="21" spans="1:8">
      <c r="A21" s="95"/>
      <c r="B21" s="15" t="s">
        <v>137</v>
      </c>
      <c r="C21" s="95"/>
      <c r="D21" s="17">
        <v>0</v>
      </c>
      <c r="E21" s="13"/>
      <c r="F21" s="13"/>
      <c r="G21" s="13"/>
      <c r="H21" s="96"/>
    </row>
    <row r="22" spans="1:8">
      <c r="A22" s="95"/>
      <c r="B22" s="15" t="s">
        <v>138</v>
      </c>
      <c r="C22" s="95"/>
      <c r="D22" s="17">
        <v>74.099999999999994</v>
      </c>
      <c r="E22" s="13"/>
      <c r="F22" s="13"/>
      <c r="G22" s="13"/>
      <c r="H22" s="96"/>
    </row>
    <row r="23" spans="1:8" ht="24.6">
      <c r="A23" s="99" t="s">
        <v>113</v>
      </c>
      <c r="B23" s="100"/>
      <c r="C23" s="10"/>
      <c r="D23" s="12">
        <v>350.89430604389997</v>
      </c>
      <c r="E23" s="13"/>
      <c r="F23" s="13"/>
      <c r="G23" s="13"/>
      <c r="H23" s="16"/>
    </row>
    <row r="24" spans="1:8">
      <c r="A24" s="95" t="s">
        <v>143</v>
      </c>
      <c r="B24" s="15" t="s">
        <v>135</v>
      </c>
      <c r="C24" s="10"/>
      <c r="D24" s="12">
        <v>0</v>
      </c>
      <c r="E24" s="13"/>
      <c r="F24" s="13"/>
      <c r="G24" s="13"/>
      <c r="H24" s="16"/>
    </row>
    <row r="25" spans="1:8">
      <c r="A25" s="95"/>
      <c r="B25" s="15" t="s">
        <v>136</v>
      </c>
      <c r="C25" s="10"/>
      <c r="D25" s="12">
        <v>0</v>
      </c>
      <c r="E25" s="13"/>
      <c r="F25" s="13"/>
      <c r="G25" s="13"/>
      <c r="H25" s="16"/>
    </row>
    <row r="26" spans="1:8">
      <c r="A26" s="95"/>
      <c r="B26" s="15" t="s">
        <v>137</v>
      </c>
      <c r="C26" s="10"/>
      <c r="D26" s="12">
        <v>0</v>
      </c>
      <c r="E26" s="13"/>
      <c r="F26" s="13"/>
      <c r="G26" s="13"/>
      <c r="H26" s="16"/>
    </row>
    <row r="27" spans="1:8">
      <c r="A27" s="95"/>
      <c r="B27" s="15" t="s">
        <v>138</v>
      </c>
      <c r="C27" s="10"/>
      <c r="D27" s="12">
        <v>299.12400000000002</v>
      </c>
      <c r="E27" s="13"/>
      <c r="F27" s="13"/>
      <c r="G27" s="13"/>
      <c r="H27" s="16"/>
    </row>
    <row r="28" spans="1:8">
      <c r="A28" s="101" t="s">
        <v>113</v>
      </c>
      <c r="B28" s="102"/>
      <c r="C28" s="95" t="s">
        <v>139</v>
      </c>
      <c r="D28" s="17">
        <v>299.12400000000002</v>
      </c>
      <c r="E28" s="13">
        <v>1</v>
      </c>
      <c r="F28" s="13" t="s">
        <v>140</v>
      </c>
      <c r="G28" s="17">
        <v>299.12400000000002</v>
      </c>
      <c r="H28" s="16"/>
    </row>
    <row r="29" spans="1:8">
      <c r="A29" s="98">
        <v>1</v>
      </c>
      <c r="B29" s="15" t="s">
        <v>135</v>
      </c>
      <c r="C29" s="95"/>
      <c r="D29" s="17">
        <v>0</v>
      </c>
      <c r="E29" s="13"/>
      <c r="F29" s="13"/>
      <c r="G29" s="13"/>
      <c r="H29" s="96" t="s">
        <v>141</v>
      </c>
    </row>
    <row r="30" spans="1:8">
      <c r="A30" s="95"/>
      <c r="B30" s="15" t="s">
        <v>136</v>
      </c>
      <c r="C30" s="95"/>
      <c r="D30" s="17">
        <v>0</v>
      </c>
      <c r="E30" s="13"/>
      <c r="F30" s="13"/>
      <c r="G30" s="13"/>
      <c r="H30" s="96"/>
    </row>
    <row r="31" spans="1:8">
      <c r="A31" s="95"/>
      <c r="B31" s="15" t="s">
        <v>137</v>
      </c>
      <c r="C31" s="95"/>
      <c r="D31" s="17">
        <v>0</v>
      </c>
      <c r="E31" s="13"/>
      <c r="F31" s="13"/>
      <c r="G31" s="13"/>
      <c r="H31" s="96"/>
    </row>
    <row r="32" spans="1:8">
      <c r="A32" s="95"/>
      <c r="B32" s="15" t="s">
        <v>138</v>
      </c>
      <c r="C32" s="95"/>
      <c r="D32" s="17">
        <v>299.12400000000002</v>
      </c>
      <c r="E32" s="13"/>
      <c r="F32" s="13"/>
      <c r="G32" s="13"/>
      <c r="H32" s="96"/>
    </row>
    <row r="33" spans="1:8">
      <c r="A33" s="95" t="s">
        <v>144</v>
      </c>
      <c r="B33" s="15" t="s">
        <v>135</v>
      </c>
      <c r="C33" s="10"/>
      <c r="D33" s="12">
        <v>0</v>
      </c>
      <c r="E33" s="13"/>
      <c r="F33" s="13"/>
      <c r="G33" s="13"/>
      <c r="H33" s="16"/>
    </row>
    <row r="34" spans="1:8">
      <c r="A34" s="95"/>
      <c r="B34" s="15" t="s">
        <v>136</v>
      </c>
      <c r="C34" s="10"/>
      <c r="D34" s="12">
        <v>0</v>
      </c>
      <c r="E34" s="13"/>
      <c r="F34" s="13"/>
      <c r="G34" s="13"/>
      <c r="H34" s="16"/>
    </row>
    <row r="35" spans="1:8">
      <c r="A35" s="95"/>
      <c r="B35" s="15" t="s">
        <v>137</v>
      </c>
      <c r="C35" s="10"/>
      <c r="D35" s="12">
        <v>0</v>
      </c>
      <c r="E35" s="13"/>
      <c r="F35" s="13"/>
      <c r="G35" s="13"/>
      <c r="H35" s="16"/>
    </row>
    <row r="36" spans="1:8">
      <c r="A36" s="95"/>
      <c r="B36" s="15" t="s">
        <v>138</v>
      </c>
      <c r="C36" s="10"/>
      <c r="D36" s="12">
        <v>350.89430604389997</v>
      </c>
      <c r="E36" s="13"/>
      <c r="F36" s="13"/>
      <c r="G36" s="13"/>
      <c r="H36" s="16"/>
    </row>
    <row r="37" spans="1:8">
      <c r="A37" s="101" t="s">
        <v>113</v>
      </c>
      <c r="B37" s="102"/>
      <c r="C37" s="95" t="s">
        <v>43</v>
      </c>
      <c r="D37" s="17">
        <v>51.770306043898998</v>
      </c>
      <c r="E37" s="13">
        <v>1.88</v>
      </c>
      <c r="F37" s="13" t="s">
        <v>145</v>
      </c>
      <c r="G37" s="17">
        <v>27.537396831860999</v>
      </c>
      <c r="H37" s="16"/>
    </row>
    <row r="38" spans="1:8">
      <c r="A38" s="98">
        <v>1</v>
      </c>
      <c r="B38" s="15" t="s">
        <v>135</v>
      </c>
      <c r="C38" s="95"/>
      <c r="D38" s="17">
        <v>0</v>
      </c>
      <c r="E38" s="13"/>
      <c r="F38" s="13"/>
      <c r="G38" s="13"/>
      <c r="H38" s="96" t="s">
        <v>146</v>
      </c>
    </row>
    <row r="39" spans="1:8">
      <c r="A39" s="95"/>
      <c r="B39" s="15" t="s">
        <v>136</v>
      </c>
      <c r="C39" s="95"/>
      <c r="D39" s="17">
        <v>0</v>
      </c>
      <c r="E39" s="13"/>
      <c r="F39" s="13"/>
      <c r="G39" s="13"/>
      <c r="H39" s="96"/>
    </row>
    <row r="40" spans="1:8">
      <c r="A40" s="95"/>
      <c r="B40" s="15" t="s">
        <v>137</v>
      </c>
      <c r="C40" s="95"/>
      <c r="D40" s="17">
        <v>0</v>
      </c>
      <c r="E40" s="13"/>
      <c r="F40" s="13"/>
      <c r="G40" s="13"/>
      <c r="H40" s="96"/>
    </row>
    <row r="41" spans="1:8">
      <c r="A41" s="95"/>
      <c r="B41" s="15" t="s">
        <v>138</v>
      </c>
      <c r="C41" s="95"/>
      <c r="D41" s="17">
        <v>51.770306043898998</v>
      </c>
      <c r="E41" s="13"/>
      <c r="F41" s="13"/>
      <c r="G41" s="13"/>
      <c r="H41" s="96"/>
    </row>
    <row r="42" spans="1:8" ht="24.6">
      <c r="A42" s="99" t="s">
        <v>116</v>
      </c>
      <c r="B42" s="100"/>
      <c r="C42" s="10"/>
      <c r="D42" s="12">
        <v>740.87773586693004</v>
      </c>
      <c r="E42" s="13"/>
      <c r="F42" s="13"/>
      <c r="G42" s="13"/>
      <c r="H42" s="16"/>
    </row>
    <row r="43" spans="1:8">
      <c r="A43" s="95" t="s">
        <v>147</v>
      </c>
      <c r="B43" s="15" t="s">
        <v>135</v>
      </c>
      <c r="C43" s="10"/>
      <c r="D43" s="12">
        <v>663.94868008046001</v>
      </c>
      <c r="E43" s="13"/>
      <c r="F43" s="13"/>
      <c r="G43" s="13"/>
      <c r="H43" s="16"/>
    </row>
    <row r="44" spans="1:8">
      <c r="A44" s="95"/>
      <c r="B44" s="15" t="s">
        <v>136</v>
      </c>
      <c r="C44" s="10"/>
      <c r="D44" s="12">
        <v>41.234331295536002</v>
      </c>
      <c r="E44" s="13"/>
      <c r="F44" s="13"/>
      <c r="G44" s="13"/>
      <c r="H44" s="16"/>
    </row>
    <row r="45" spans="1:8">
      <c r="A45" s="95"/>
      <c r="B45" s="15" t="s">
        <v>137</v>
      </c>
      <c r="C45" s="10"/>
      <c r="D45" s="12">
        <v>0</v>
      </c>
      <c r="E45" s="13"/>
      <c r="F45" s="13"/>
      <c r="G45" s="13"/>
      <c r="H45" s="16"/>
    </row>
    <row r="46" spans="1:8">
      <c r="A46" s="95"/>
      <c r="B46" s="15" t="s">
        <v>138</v>
      </c>
      <c r="C46" s="10"/>
      <c r="D46" s="12">
        <v>0</v>
      </c>
      <c r="E46" s="13"/>
      <c r="F46" s="13"/>
      <c r="G46" s="13"/>
      <c r="H46" s="16"/>
    </row>
    <row r="47" spans="1:8">
      <c r="A47" s="101" t="s">
        <v>43</v>
      </c>
      <c r="B47" s="102"/>
      <c r="C47" s="95" t="s">
        <v>43</v>
      </c>
      <c r="D47" s="17">
        <v>705.18301137599997</v>
      </c>
      <c r="E47" s="13">
        <v>1.88</v>
      </c>
      <c r="F47" s="13" t="s">
        <v>145</v>
      </c>
      <c r="G47" s="17">
        <v>375.09734647659002</v>
      </c>
      <c r="H47" s="16"/>
    </row>
    <row r="48" spans="1:8">
      <c r="A48" s="98">
        <v>1</v>
      </c>
      <c r="B48" s="15" t="s">
        <v>135</v>
      </c>
      <c r="C48" s="95"/>
      <c r="D48" s="17">
        <v>663.94868008046001</v>
      </c>
      <c r="E48" s="13"/>
      <c r="F48" s="13"/>
      <c r="G48" s="13"/>
      <c r="H48" s="96" t="s">
        <v>146</v>
      </c>
    </row>
    <row r="49" spans="1:8">
      <c r="A49" s="95"/>
      <c r="B49" s="15" t="s">
        <v>136</v>
      </c>
      <c r="C49" s="95"/>
      <c r="D49" s="17">
        <v>41.234331295536002</v>
      </c>
      <c r="E49" s="13"/>
      <c r="F49" s="13"/>
      <c r="G49" s="13"/>
      <c r="H49" s="96"/>
    </row>
    <row r="50" spans="1:8">
      <c r="A50" s="95"/>
      <c r="B50" s="15" t="s">
        <v>137</v>
      </c>
      <c r="C50" s="95"/>
      <c r="D50" s="17">
        <v>0</v>
      </c>
      <c r="E50" s="13"/>
      <c r="F50" s="13"/>
      <c r="G50" s="13"/>
      <c r="H50" s="96"/>
    </row>
    <row r="51" spans="1:8">
      <c r="A51" s="95"/>
      <c r="B51" s="15" t="s">
        <v>138</v>
      </c>
      <c r="C51" s="95"/>
      <c r="D51" s="17">
        <v>0</v>
      </c>
      <c r="E51" s="13"/>
      <c r="F51" s="13"/>
      <c r="G51" s="13"/>
      <c r="H51" s="96"/>
    </row>
    <row r="52" spans="1:8">
      <c r="A52" s="95" t="s">
        <v>148</v>
      </c>
      <c r="B52" s="15" t="s">
        <v>135</v>
      </c>
      <c r="C52" s="10"/>
      <c r="D52" s="12">
        <v>663.94868008046001</v>
      </c>
      <c r="E52" s="13"/>
      <c r="F52" s="13"/>
      <c r="G52" s="13"/>
      <c r="H52" s="16"/>
    </row>
    <row r="53" spans="1:8">
      <c r="A53" s="95"/>
      <c r="B53" s="15" t="s">
        <v>136</v>
      </c>
      <c r="C53" s="10"/>
      <c r="D53" s="12">
        <v>41.234331295536002</v>
      </c>
      <c r="E53" s="13"/>
      <c r="F53" s="13"/>
      <c r="G53" s="13"/>
      <c r="H53" s="16"/>
    </row>
    <row r="54" spans="1:8">
      <c r="A54" s="95"/>
      <c r="B54" s="15" t="s">
        <v>137</v>
      </c>
      <c r="C54" s="10"/>
      <c r="D54" s="12">
        <v>0</v>
      </c>
      <c r="E54" s="13"/>
      <c r="F54" s="13"/>
      <c r="G54" s="13"/>
      <c r="H54" s="16"/>
    </row>
    <row r="55" spans="1:8">
      <c r="A55" s="95"/>
      <c r="B55" s="15" t="s">
        <v>138</v>
      </c>
      <c r="C55" s="10"/>
      <c r="D55" s="12">
        <v>35.694724490935002</v>
      </c>
      <c r="E55" s="13"/>
      <c r="F55" s="13"/>
      <c r="G55" s="13"/>
      <c r="H55" s="16"/>
    </row>
    <row r="56" spans="1:8">
      <c r="A56" s="101" t="s">
        <v>120</v>
      </c>
      <c r="B56" s="102"/>
      <c r="C56" s="95" t="s">
        <v>43</v>
      </c>
      <c r="D56" s="17">
        <v>35.694724490935002</v>
      </c>
      <c r="E56" s="13">
        <v>1.88</v>
      </c>
      <c r="F56" s="13" t="s">
        <v>145</v>
      </c>
      <c r="G56" s="17">
        <v>18.986555580285</v>
      </c>
      <c r="H56" s="16"/>
    </row>
    <row r="57" spans="1:8">
      <c r="A57" s="98">
        <v>1</v>
      </c>
      <c r="B57" s="15" t="s">
        <v>135</v>
      </c>
      <c r="C57" s="95"/>
      <c r="D57" s="17">
        <v>0</v>
      </c>
      <c r="E57" s="13"/>
      <c r="F57" s="13"/>
      <c r="G57" s="13"/>
      <c r="H57" s="96" t="s">
        <v>146</v>
      </c>
    </row>
    <row r="58" spans="1:8">
      <c r="A58" s="95"/>
      <c r="B58" s="15" t="s">
        <v>136</v>
      </c>
      <c r="C58" s="95"/>
      <c r="D58" s="17">
        <v>0</v>
      </c>
      <c r="E58" s="13"/>
      <c r="F58" s="13"/>
      <c r="G58" s="13"/>
      <c r="H58" s="96"/>
    </row>
    <row r="59" spans="1:8">
      <c r="A59" s="95"/>
      <c r="B59" s="15" t="s">
        <v>137</v>
      </c>
      <c r="C59" s="95"/>
      <c r="D59" s="17">
        <v>0</v>
      </c>
      <c r="E59" s="13"/>
      <c r="F59" s="13"/>
      <c r="G59" s="13"/>
      <c r="H59" s="96"/>
    </row>
    <row r="60" spans="1:8">
      <c r="A60" s="95"/>
      <c r="B60" s="15" t="s">
        <v>138</v>
      </c>
      <c r="C60" s="95"/>
      <c r="D60" s="17">
        <v>35.694724490935002</v>
      </c>
      <c r="E60" s="13"/>
      <c r="F60" s="13"/>
      <c r="G60" s="13"/>
      <c r="H60" s="96"/>
    </row>
    <row r="61" spans="1:8" ht="24.6">
      <c r="A61" s="99"/>
      <c r="B61" s="100"/>
      <c r="C61" s="10"/>
      <c r="D61" s="12">
        <v>8909.0499999999993</v>
      </c>
      <c r="E61" s="13"/>
      <c r="F61" s="13"/>
      <c r="G61" s="13"/>
      <c r="H61" s="16"/>
    </row>
    <row r="62" spans="1:8">
      <c r="A62" s="95" t="s">
        <v>149</v>
      </c>
      <c r="B62" s="15" t="s">
        <v>135</v>
      </c>
      <c r="C62" s="10"/>
      <c r="D62" s="12">
        <v>8193.75</v>
      </c>
      <c r="E62" s="13"/>
      <c r="F62" s="13"/>
      <c r="G62" s="13"/>
      <c r="H62" s="16"/>
    </row>
    <row r="63" spans="1:8">
      <c r="A63" s="95"/>
      <c r="B63" s="15" t="s">
        <v>136</v>
      </c>
      <c r="C63" s="10"/>
      <c r="D63" s="12">
        <v>715.3</v>
      </c>
      <c r="E63" s="13"/>
      <c r="F63" s="13"/>
      <c r="G63" s="13"/>
      <c r="H63" s="16"/>
    </row>
    <row r="64" spans="1:8">
      <c r="A64" s="95"/>
      <c r="B64" s="15" t="s">
        <v>137</v>
      </c>
      <c r="C64" s="10"/>
      <c r="D64" s="12">
        <v>0</v>
      </c>
      <c r="E64" s="13"/>
      <c r="F64" s="13"/>
      <c r="G64" s="13"/>
      <c r="H64" s="16"/>
    </row>
    <row r="65" spans="1:8">
      <c r="A65" s="95"/>
      <c r="B65" s="15" t="s">
        <v>138</v>
      </c>
      <c r="C65" s="10"/>
      <c r="D65" s="12">
        <v>0</v>
      </c>
      <c r="E65" s="13"/>
      <c r="F65" s="13"/>
      <c r="G65" s="13"/>
      <c r="H65" s="16"/>
    </row>
    <row r="66" spans="1:8">
      <c r="A66" s="101" t="s">
        <v>124</v>
      </c>
      <c r="B66" s="102"/>
      <c r="C66" s="95" t="s">
        <v>150</v>
      </c>
      <c r="D66" s="17">
        <v>8909.0499999999993</v>
      </c>
      <c r="E66" s="13">
        <v>115</v>
      </c>
      <c r="F66" s="13" t="s">
        <v>140</v>
      </c>
      <c r="G66" s="17">
        <v>77.47</v>
      </c>
      <c r="H66" s="16"/>
    </row>
    <row r="67" spans="1:8">
      <c r="A67" s="98">
        <v>1</v>
      </c>
      <c r="B67" s="15" t="s">
        <v>135</v>
      </c>
      <c r="C67" s="95"/>
      <c r="D67" s="17">
        <v>8193.75</v>
      </c>
      <c r="E67" s="13"/>
      <c r="F67" s="13"/>
      <c r="G67" s="13"/>
      <c r="H67" s="96" t="s">
        <v>45</v>
      </c>
    </row>
    <row r="68" spans="1:8">
      <c r="A68" s="95"/>
      <c r="B68" s="15" t="s">
        <v>136</v>
      </c>
      <c r="C68" s="95"/>
      <c r="D68" s="17">
        <v>715.3</v>
      </c>
      <c r="E68" s="13"/>
      <c r="F68" s="13"/>
      <c r="G68" s="13"/>
      <c r="H68" s="96"/>
    </row>
    <row r="69" spans="1:8">
      <c r="A69" s="95"/>
      <c r="B69" s="15" t="s">
        <v>137</v>
      </c>
      <c r="C69" s="95"/>
      <c r="D69" s="17">
        <v>0</v>
      </c>
      <c r="E69" s="13"/>
      <c r="F69" s="13"/>
      <c r="G69" s="13"/>
      <c r="H69" s="96"/>
    </row>
    <row r="70" spans="1:8">
      <c r="A70" s="95"/>
      <c r="B70" s="15" t="s">
        <v>138</v>
      </c>
      <c r="C70" s="95"/>
      <c r="D70" s="17">
        <v>0</v>
      </c>
      <c r="E70" s="13"/>
      <c r="F70" s="13"/>
      <c r="G70" s="13"/>
      <c r="H70" s="96"/>
    </row>
    <row r="71" spans="1:8" ht="24.6">
      <c r="A71" s="99" t="s">
        <v>87</v>
      </c>
      <c r="B71" s="100"/>
      <c r="C71" s="10"/>
      <c r="D71" s="12">
        <v>1022.925</v>
      </c>
      <c r="E71" s="13"/>
      <c r="F71" s="13"/>
      <c r="G71" s="13"/>
      <c r="H71" s="16"/>
    </row>
    <row r="72" spans="1:8">
      <c r="A72" s="95" t="s">
        <v>151</v>
      </c>
      <c r="B72" s="15" t="s">
        <v>135</v>
      </c>
      <c r="C72" s="10"/>
      <c r="D72" s="12">
        <v>0</v>
      </c>
      <c r="E72" s="13"/>
      <c r="F72" s="13"/>
      <c r="G72" s="13"/>
      <c r="H72" s="16"/>
    </row>
    <row r="73" spans="1:8">
      <c r="A73" s="95"/>
      <c r="B73" s="15" t="s">
        <v>136</v>
      </c>
      <c r="C73" s="10"/>
      <c r="D73" s="12">
        <v>0</v>
      </c>
      <c r="E73" s="13"/>
      <c r="F73" s="13"/>
      <c r="G73" s="13"/>
      <c r="H73" s="16"/>
    </row>
    <row r="74" spans="1:8">
      <c r="A74" s="95"/>
      <c r="B74" s="15" t="s">
        <v>137</v>
      </c>
      <c r="C74" s="10"/>
      <c r="D74" s="12">
        <v>0</v>
      </c>
      <c r="E74" s="13"/>
      <c r="F74" s="13"/>
      <c r="G74" s="13"/>
      <c r="H74" s="16"/>
    </row>
    <row r="75" spans="1:8">
      <c r="A75" s="95"/>
      <c r="B75" s="15" t="s">
        <v>138</v>
      </c>
      <c r="C75" s="10"/>
      <c r="D75" s="12">
        <v>1022.925</v>
      </c>
      <c r="E75" s="13"/>
      <c r="F75" s="13"/>
      <c r="G75" s="13"/>
      <c r="H75" s="16"/>
    </row>
    <row r="76" spans="1:8">
      <c r="A76" s="101" t="s">
        <v>87</v>
      </c>
      <c r="B76" s="102"/>
      <c r="C76" s="95" t="s">
        <v>150</v>
      </c>
      <c r="D76" s="17">
        <v>1022.925</v>
      </c>
      <c r="E76" s="13">
        <v>115</v>
      </c>
      <c r="F76" s="13" t="s">
        <v>140</v>
      </c>
      <c r="G76" s="17">
        <v>8.8949999999999996</v>
      </c>
      <c r="H76" s="16"/>
    </row>
    <row r="77" spans="1:8">
      <c r="A77" s="98">
        <v>1</v>
      </c>
      <c r="B77" s="15" t="s">
        <v>135</v>
      </c>
      <c r="C77" s="95"/>
      <c r="D77" s="17">
        <v>0</v>
      </c>
      <c r="E77" s="13"/>
      <c r="F77" s="13"/>
      <c r="G77" s="13"/>
      <c r="H77" s="96" t="s">
        <v>45</v>
      </c>
    </row>
    <row r="78" spans="1:8">
      <c r="A78" s="95"/>
      <c r="B78" s="15" t="s">
        <v>136</v>
      </c>
      <c r="C78" s="95"/>
      <c r="D78" s="17">
        <v>0</v>
      </c>
      <c r="E78" s="13"/>
      <c r="F78" s="13"/>
      <c r="G78" s="13"/>
      <c r="H78" s="96"/>
    </row>
    <row r="79" spans="1:8">
      <c r="A79" s="95"/>
      <c r="B79" s="15" t="s">
        <v>137</v>
      </c>
      <c r="C79" s="95"/>
      <c r="D79" s="17">
        <v>0</v>
      </c>
      <c r="E79" s="13"/>
      <c r="F79" s="13"/>
      <c r="G79" s="13"/>
      <c r="H79" s="96"/>
    </row>
    <row r="80" spans="1:8">
      <c r="A80" s="95"/>
      <c r="B80" s="15" t="s">
        <v>138</v>
      </c>
      <c r="C80" s="95"/>
      <c r="D80" s="17">
        <v>1022.925</v>
      </c>
      <c r="E80" s="13"/>
      <c r="F80" s="13"/>
      <c r="G80" s="13"/>
      <c r="H80" s="96"/>
    </row>
    <row r="81" spans="1:8">
      <c r="A81" s="18"/>
      <c r="C81" s="18"/>
      <c r="D81" s="7"/>
      <c r="E81" s="7"/>
      <c r="F81" s="7"/>
      <c r="G81" s="7"/>
      <c r="H81" s="19"/>
    </row>
    <row r="83" spans="1:8">
      <c r="A83" s="97" t="s">
        <v>152</v>
      </c>
      <c r="B83" s="97"/>
      <c r="C83" s="97"/>
      <c r="D83" s="97"/>
      <c r="E83" s="97"/>
      <c r="F83" s="97"/>
      <c r="G83" s="97"/>
      <c r="H83" s="97"/>
    </row>
    <row r="84" spans="1:8">
      <c r="A84" s="97" t="s">
        <v>153</v>
      </c>
      <c r="B84" s="97"/>
      <c r="C84" s="97"/>
      <c r="D84" s="97"/>
      <c r="E84" s="97"/>
      <c r="F84" s="97"/>
      <c r="G84" s="97"/>
      <c r="H84" s="97"/>
    </row>
  </sheetData>
  <mergeCells count="48">
    <mergeCell ref="A3:B3"/>
    <mergeCell ref="A8:B8"/>
    <mergeCell ref="A13:B13"/>
    <mergeCell ref="A18:B18"/>
    <mergeCell ref="A23:B23"/>
    <mergeCell ref="A28:B28"/>
    <mergeCell ref="A37:B37"/>
    <mergeCell ref="A42:B42"/>
    <mergeCell ref="A47:B47"/>
    <mergeCell ref="A56:B56"/>
    <mergeCell ref="A61:B61"/>
    <mergeCell ref="A66:B66"/>
    <mergeCell ref="A71:B71"/>
    <mergeCell ref="A76:B76"/>
    <mergeCell ref="A83:H83"/>
    <mergeCell ref="A77:A80"/>
    <mergeCell ref="A84:H84"/>
    <mergeCell ref="A4:A7"/>
    <mergeCell ref="A9:A12"/>
    <mergeCell ref="A14:A17"/>
    <mergeCell ref="A19:A22"/>
    <mergeCell ref="A24:A27"/>
    <mergeCell ref="A29:A32"/>
    <mergeCell ref="A33:A36"/>
    <mergeCell ref="A38:A41"/>
    <mergeCell ref="A43:A46"/>
    <mergeCell ref="A48:A51"/>
    <mergeCell ref="A52:A55"/>
    <mergeCell ref="A57:A60"/>
    <mergeCell ref="A62:A65"/>
    <mergeCell ref="A67:A70"/>
    <mergeCell ref="A72:A75"/>
    <mergeCell ref="C56:C60"/>
    <mergeCell ref="C66:C70"/>
    <mergeCell ref="C76:C80"/>
    <mergeCell ref="H9:H12"/>
    <mergeCell ref="H19:H22"/>
    <mergeCell ref="H29:H32"/>
    <mergeCell ref="H38:H41"/>
    <mergeCell ref="H48:H51"/>
    <mergeCell ref="H57:H60"/>
    <mergeCell ref="H67:H70"/>
    <mergeCell ref="H77:H80"/>
    <mergeCell ref="C8:C12"/>
    <mergeCell ref="C18:C22"/>
    <mergeCell ref="C28:C32"/>
    <mergeCell ref="C37:C41"/>
    <mergeCell ref="C47:C5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activeCell="H4" sqref="H4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4" t="s">
        <v>154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155</v>
      </c>
      <c r="B3" s="2" t="s">
        <v>156</v>
      </c>
      <c r="C3" s="2" t="s">
        <v>157</v>
      </c>
      <c r="D3" s="2" t="s">
        <v>158</v>
      </c>
      <c r="E3" s="2" t="s">
        <v>159</v>
      </c>
      <c r="F3" s="2" t="s">
        <v>160</v>
      </c>
      <c r="G3" s="2" t="s">
        <v>161</v>
      </c>
      <c r="H3" s="2" t="s">
        <v>162</v>
      </c>
    </row>
    <row r="4" spans="1:8" ht="39" customHeight="1">
      <c r="A4" s="3" t="s">
        <v>163</v>
      </c>
      <c r="B4" s="4" t="s">
        <v>140</v>
      </c>
      <c r="C4" s="5">
        <v>1</v>
      </c>
      <c r="D4" s="5">
        <v>2680.3251976948</v>
      </c>
      <c r="E4" s="4" t="s">
        <v>164</v>
      </c>
      <c r="F4" s="4"/>
      <c r="G4" s="5">
        <v>2680.3251976948</v>
      </c>
      <c r="H4" t="s">
        <v>165</v>
      </c>
    </row>
    <row r="5" spans="1:8" ht="39" customHeight="1">
      <c r="A5" s="3" t="s">
        <v>166</v>
      </c>
      <c r="B5" s="4" t="s">
        <v>145</v>
      </c>
      <c r="C5" s="5">
        <v>1.88</v>
      </c>
      <c r="D5" s="5">
        <v>222.07854046447</v>
      </c>
      <c r="E5" s="4">
        <v>0.4</v>
      </c>
      <c r="F5" s="3" t="s">
        <v>166</v>
      </c>
      <c r="G5" s="5">
        <v>41.750765607319998</v>
      </c>
      <c r="H5" s="6" t="s">
        <v>167</v>
      </c>
    </row>
    <row r="6" spans="1:8" ht="39" hidden="1" customHeight="1">
      <c r="A6" s="3" t="s">
        <v>168</v>
      </c>
      <c r="B6" s="4" t="s">
        <v>140</v>
      </c>
      <c r="C6" s="5">
        <v>4.2727272727273</v>
      </c>
      <c r="D6" s="5">
        <v>50.013676575223002</v>
      </c>
      <c r="E6" s="4">
        <v>6</v>
      </c>
      <c r="F6" s="4"/>
      <c r="G6" s="5">
        <v>213.69479991232001</v>
      </c>
      <c r="H6" s="6"/>
    </row>
    <row r="7" spans="1:8" ht="39" hidden="1" customHeight="1">
      <c r="A7" s="3" t="s">
        <v>169</v>
      </c>
      <c r="B7" s="4" t="s">
        <v>140</v>
      </c>
      <c r="C7" s="5">
        <v>517.5</v>
      </c>
      <c r="D7" s="5">
        <v>4.8225376529421</v>
      </c>
      <c r="E7" s="4"/>
      <c r="F7" s="4"/>
      <c r="G7" s="5">
        <v>2495.6632353975001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C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0" t="s">
        <v>170</v>
      </c>
      <c r="B13" s="90"/>
      <c r="C13" s="90"/>
      <c r="D13" s="90"/>
      <c r="E13" s="90"/>
      <c r="F13" s="90"/>
      <c r="G13" s="90"/>
      <c r="H13" s="90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5</v>
      </c>
      <c r="B18" s="94" t="s">
        <v>29</v>
      </c>
      <c r="C18" s="94" t="s">
        <v>30</v>
      </c>
      <c r="D18" s="91" t="s">
        <v>31</v>
      </c>
      <c r="E18" s="92"/>
      <c r="F18" s="92"/>
      <c r="G18" s="92"/>
      <c r="H18" s="93"/>
    </row>
    <row r="19" spans="1:8" ht="94.5" customHeight="1">
      <c r="A19" s="94"/>
      <c r="B19" s="94"/>
      <c r="C19" s="94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480.52495701645</v>
      </c>
      <c r="E25" s="41">
        <v>16.879858954664002</v>
      </c>
      <c r="F25" s="41">
        <v>2680.3295622349001</v>
      </c>
      <c r="G25" s="41">
        <v>0</v>
      </c>
      <c r="H25" s="41">
        <v>3177.7343782060002</v>
      </c>
    </row>
    <row r="26" spans="1:8">
      <c r="A26" s="2">
        <v>2</v>
      </c>
      <c r="B26" s="2" t="s">
        <v>42</v>
      </c>
      <c r="C26" s="42" t="s">
        <v>43</v>
      </c>
      <c r="D26" s="41">
        <v>663.94868008046001</v>
      </c>
      <c r="E26" s="41">
        <v>41.234331295536002</v>
      </c>
      <c r="F26" s="41">
        <v>0</v>
      </c>
      <c r="G26" s="41">
        <v>0</v>
      </c>
      <c r="H26" s="41">
        <v>705.18301137599997</v>
      </c>
    </row>
    <row r="27" spans="1:8" ht="31.2">
      <c r="A27" s="2">
        <v>3</v>
      </c>
      <c r="B27" s="2" t="s">
        <v>44</v>
      </c>
      <c r="C27" s="42" t="s">
        <v>45</v>
      </c>
      <c r="D27" s="41">
        <v>8193.75</v>
      </c>
      <c r="E27" s="41">
        <v>715.3</v>
      </c>
      <c r="F27" s="41">
        <v>0</v>
      </c>
      <c r="G27" s="41">
        <v>0</v>
      </c>
      <c r="H27" s="41">
        <v>8909.0499999999993</v>
      </c>
    </row>
    <row r="28" spans="1:8">
      <c r="A28" s="2"/>
      <c r="B28" s="33"/>
      <c r="C28" s="33" t="s">
        <v>46</v>
      </c>
      <c r="D28" s="41">
        <v>9338.2236370969003</v>
      </c>
      <c r="E28" s="41">
        <v>773.41419025020002</v>
      </c>
      <c r="F28" s="41">
        <v>2680.3295622349001</v>
      </c>
      <c r="G28" s="41">
        <v>0</v>
      </c>
      <c r="H28" s="41">
        <v>12791.967389582</v>
      </c>
    </row>
    <row r="29" spans="1:8">
      <c r="A29" s="2"/>
      <c r="B29" s="33"/>
      <c r="C29" s="44" t="s">
        <v>47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48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49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50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51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52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53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54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55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56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57</v>
      </c>
      <c r="D44" s="41">
        <v>9338.2236370969003</v>
      </c>
      <c r="E44" s="41">
        <v>773.41419025020002</v>
      </c>
      <c r="F44" s="41">
        <v>2680.3295622349001</v>
      </c>
      <c r="G44" s="41">
        <v>0</v>
      </c>
      <c r="H44" s="41">
        <v>12791.967389582</v>
      </c>
    </row>
    <row r="45" spans="1:8">
      <c r="A45" s="2"/>
      <c r="B45" s="33"/>
      <c r="C45" s="44" t="s">
        <v>58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59</v>
      </c>
      <c r="C46" s="42" t="s">
        <v>60</v>
      </c>
      <c r="D46" s="41">
        <v>9.6104991403288995</v>
      </c>
      <c r="E46" s="41">
        <v>0.33759717909328002</v>
      </c>
      <c r="F46" s="41">
        <v>0</v>
      </c>
      <c r="G46" s="41">
        <v>0</v>
      </c>
      <c r="H46" s="41">
        <v>9.9480963194222003</v>
      </c>
    </row>
    <row r="47" spans="1:8" ht="31.2">
      <c r="A47" s="2">
        <v>5</v>
      </c>
      <c r="B47" s="2" t="s">
        <v>59</v>
      </c>
      <c r="C47" s="42" t="s">
        <v>61</v>
      </c>
      <c r="D47" s="41">
        <v>13.278973601609</v>
      </c>
      <c r="E47" s="41">
        <v>0.82468662591071995</v>
      </c>
      <c r="F47" s="41">
        <v>0</v>
      </c>
      <c r="G47" s="41">
        <v>0</v>
      </c>
      <c r="H47" s="41">
        <v>14.103660227520001</v>
      </c>
    </row>
    <row r="48" spans="1:8" ht="31.2">
      <c r="A48" s="2">
        <v>6</v>
      </c>
      <c r="B48" s="2" t="s">
        <v>59</v>
      </c>
      <c r="C48" s="42" t="s">
        <v>62</v>
      </c>
      <c r="D48" s="41">
        <v>204.84375</v>
      </c>
      <c r="E48" s="41">
        <v>17.8825</v>
      </c>
      <c r="F48" s="41">
        <v>0</v>
      </c>
      <c r="G48" s="41">
        <v>0</v>
      </c>
      <c r="H48" s="41">
        <v>222.72624999999999</v>
      </c>
    </row>
    <row r="49" spans="1:8">
      <c r="A49" s="2"/>
      <c r="B49" s="33"/>
      <c r="C49" s="33" t="s">
        <v>63</v>
      </c>
      <c r="D49" s="41">
        <v>227.73322274194001</v>
      </c>
      <c r="E49" s="41">
        <v>19.044783805003998</v>
      </c>
      <c r="F49" s="41">
        <v>0</v>
      </c>
      <c r="G49" s="41">
        <v>0</v>
      </c>
      <c r="H49" s="41">
        <v>246.77800654693999</v>
      </c>
    </row>
    <row r="50" spans="1:8">
      <c r="A50" s="2"/>
      <c r="B50" s="33"/>
      <c r="C50" s="33" t="s">
        <v>64</v>
      </c>
      <c r="D50" s="41">
        <v>9565.9568598387996</v>
      </c>
      <c r="E50" s="41">
        <v>792.45897405519997</v>
      </c>
      <c r="F50" s="41">
        <v>2680.3295622349001</v>
      </c>
      <c r="G50" s="41">
        <v>0</v>
      </c>
      <c r="H50" s="41">
        <v>13038.745396128999</v>
      </c>
    </row>
    <row r="51" spans="1:8">
      <c r="A51" s="2"/>
      <c r="B51" s="33"/>
      <c r="C51" s="33" t="s">
        <v>65</v>
      </c>
      <c r="D51" s="41"/>
      <c r="E51" s="41"/>
      <c r="F51" s="41"/>
      <c r="G51" s="41"/>
      <c r="H51" s="41"/>
    </row>
    <row r="52" spans="1:8" ht="31.2">
      <c r="A52" s="2">
        <v>7</v>
      </c>
      <c r="B52" s="2" t="s">
        <v>66</v>
      </c>
      <c r="C52" s="48" t="s">
        <v>41</v>
      </c>
      <c r="D52" s="41">
        <v>0</v>
      </c>
      <c r="E52" s="41">
        <v>0</v>
      </c>
      <c r="F52" s="41">
        <v>0</v>
      </c>
      <c r="G52" s="41">
        <v>80.853105917297995</v>
      </c>
      <c r="H52" s="41">
        <v>80.853105917297995</v>
      </c>
    </row>
    <row r="53" spans="1:8" ht="31.2">
      <c r="A53" s="2">
        <v>8</v>
      </c>
      <c r="B53" s="2" t="s">
        <v>67</v>
      </c>
      <c r="C53" s="48" t="s">
        <v>68</v>
      </c>
      <c r="D53" s="41">
        <v>247.51487803469999</v>
      </c>
      <c r="E53" s="41">
        <v>20.607422415852</v>
      </c>
      <c r="F53" s="41">
        <v>0</v>
      </c>
      <c r="G53" s="41">
        <v>0</v>
      </c>
      <c r="H53" s="41">
        <v>268.12230045055998</v>
      </c>
    </row>
    <row r="54" spans="1:8">
      <c r="A54" s="2">
        <v>9</v>
      </c>
      <c r="B54" s="2" t="s">
        <v>69</v>
      </c>
      <c r="C54" s="48" t="s">
        <v>70</v>
      </c>
      <c r="D54" s="41">
        <v>0</v>
      </c>
      <c r="E54" s="41">
        <v>0</v>
      </c>
      <c r="F54" s="41">
        <v>0</v>
      </c>
      <c r="G54" s="41">
        <v>26.618078970500999</v>
      </c>
      <c r="H54" s="41">
        <v>26.618078970500999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10.04935365045</v>
      </c>
      <c r="H55" s="41">
        <v>10.04935365045</v>
      </c>
    </row>
    <row r="56" spans="1:8">
      <c r="A56" s="2">
        <v>11</v>
      </c>
      <c r="B56" s="2"/>
      <c r="C56" s="48" t="s">
        <v>72</v>
      </c>
      <c r="D56" s="41">
        <v>0</v>
      </c>
      <c r="E56" s="41">
        <v>0</v>
      </c>
      <c r="F56" s="41">
        <v>0</v>
      </c>
      <c r="G56" s="41">
        <v>7.2560479669370004</v>
      </c>
      <c r="H56" s="41">
        <v>7.2560479669370004</v>
      </c>
    </row>
    <row r="57" spans="1:8">
      <c r="A57" s="2">
        <v>12</v>
      </c>
      <c r="B57" s="2" t="s">
        <v>73</v>
      </c>
      <c r="C57" s="48" t="s">
        <v>43</v>
      </c>
      <c r="D57" s="41">
        <v>0</v>
      </c>
      <c r="E57" s="41">
        <v>0</v>
      </c>
      <c r="F57" s="41">
        <v>0</v>
      </c>
      <c r="G57" s="41">
        <v>35.694724490935002</v>
      </c>
      <c r="H57" s="41">
        <v>35.694724490935002</v>
      </c>
    </row>
    <row r="58" spans="1:8">
      <c r="A58" s="2">
        <v>13</v>
      </c>
      <c r="B58" s="2"/>
      <c r="C58" s="48" t="s">
        <v>74</v>
      </c>
      <c r="D58" s="41">
        <v>0</v>
      </c>
      <c r="E58" s="41">
        <v>0</v>
      </c>
      <c r="F58" s="41">
        <v>0</v>
      </c>
      <c r="G58" s="41">
        <v>8.9348496848399002</v>
      </c>
      <c r="H58" s="41">
        <v>8.9348496848399002</v>
      </c>
    </row>
    <row r="59" spans="1:8">
      <c r="A59" s="2">
        <v>14</v>
      </c>
      <c r="B59" s="2"/>
      <c r="C59" s="48" t="s">
        <v>75</v>
      </c>
      <c r="D59" s="41">
        <v>0</v>
      </c>
      <c r="E59" s="41">
        <v>0</v>
      </c>
      <c r="F59" s="41">
        <v>0</v>
      </c>
      <c r="G59" s="41">
        <v>8.9348496848399002</v>
      </c>
      <c r="H59" s="41">
        <v>8.9348496848399002</v>
      </c>
    </row>
    <row r="60" spans="1:8">
      <c r="A60" s="2"/>
      <c r="B60" s="33"/>
      <c r="C60" s="33" t="s">
        <v>76</v>
      </c>
      <c r="D60" s="41">
        <v>247.51487803469999</v>
      </c>
      <c r="E60" s="41">
        <v>20.607422415852</v>
      </c>
      <c r="F60" s="41">
        <v>0</v>
      </c>
      <c r="G60" s="41">
        <v>178.3410103658</v>
      </c>
      <c r="H60" s="41">
        <v>446.46331081635998</v>
      </c>
    </row>
    <row r="61" spans="1:8">
      <c r="A61" s="2"/>
      <c r="B61" s="33"/>
      <c r="C61" s="33" t="s">
        <v>77</v>
      </c>
      <c r="D61" s="41">
        <v>9813.4717378736004</v>
      </c>
      <c r="E61" s="41">
        <v>813.06639647105999</v>
      </c>
      <c r="F61" s="41">
        <v>2680.3295622349001</v>
      </c>
      <c r="G61" s="41">
        <v>178.3410103658</v>
      </c>
      <c r="H61" s="41">
        <v>13485.208706945001</v>
      </c>
    </row>
    <row r="62" spans="1:8" ht="31.5" customHeight="1">
      <c r="A62" s="2"/>
      <c r="B62" s="33"/>
      <c r="C62" s="33" t="s">
        <v>78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79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80</v>
      </c>
      <c r="D65" s="41">
        <v>9813.4717378736004</v>
      </c>
      <c r="E65" s="41">
        <v>813.06639647105999</v>
      </c>
      <c r="F65" s="41">
        <v>2680.3295622349001</v>
      </c>
      <c r="G65" s="41">
        <v>178.3410103658</v>
      </c>
      <c r="H65" s="41">
        <v>13485.208706945001</v>
      </c>
    </row>
    <row r="66" spans="1:8" ht="157.5" customHeight="1">
      <c r="A66" s="2"/>
      <c r="B66" s="33"/>
      <c r="C66" s="33" t="s">
        <v>81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82</v>
      </c>
      <c r="C67" s="48" t="s">
        <v>83</v>
      </c>
      <c r="D67" s="41">
        <v>0</v>
      </c>
      <c r="E67" s="41">
        <v>0</v>
      </c>
      <c r="F67" s="41">
        <v>0</v>
      </c>
      <c r="G67" s="41">
        <v>326.38467549805</v>
      </c>
      <c r="H67" s="41">
        <v>326.38467549805</v>
      </c>
    </row>
    <row r="68" spans="1:8">
      <c r="A68" s="2">
        <v>16</v>
      </c>
      <c r="B68" s="2" t="s">
        <v>84</v>
      </c>
      <c r="C68" s="48" t="s">
        <v>85</v>
      </c>
      <c r="D68" s="41">
        <v>0</v>
      </c>
      <c r="E68" s="41">
        <v>0</v>
      </c>
      <c r="F68" s="41">
        <v>0</v>
      </c>
      <c r="G68" s="41">
        <v>51.770306043898998</v>
      </c>
      <c r="H68" s="41">
        <v>51.770306043898998</v>
      </c>
    </row>
    <row r="69" spans="1:8">
      <c r="A69" s="2">
        <v>17</v>
      </c>
      <c r="B69" s="2" t="s">
        <v>86</v>
      </c>
      <c r="C69" s="48" t="s">
        <v>87</v>
      </c>
      <c r="D69" s="41">
        <v>0</v>
      </c>
      <c r="E69" s="41">
        <v>0</v>
      </c>
      <c r="F69" s="41">
        <v>0</v>
      </c>
      <c r="G69" s="41">
        <v>1022.925</v>
      </c>
      <c r="H69" s="41">
        <v>1022.925</v>
      </c>
    </row>
    <row r="70" spans="1:8">
      <c r="A70" s="2"/>
      <c r="B70" s="33"/>
      <c r="C70" s="33" t="s">
        <v>88</v>
      </c>
      <c r="D70" s="41">
        <v>0</v>
      </c>
      <c r="E70" s="41">
        <v>0</v>
      </c>
      <c r="F70" s="41">
        <v>0</v>
      </c>
      <c r="G70" s="41">
        <v>1401.0799815419</v>
      </c>
      <c r="H70" s="41">
        <v>1401.0799815419</v>
      </c>
    </row>
    <row r="71" spans="1:8">
      <c r="A71" s="2"/>
      <c r="B71" s="33"/>
      <c r="C71" s="33" t="s">
        <v>89</v>
      </c>
      <c r="D71" s="41">
        <v>9813.4717378736004</v>
      </c>
      <c r="E71" s="41">
        <v>813.06639647105999</v>
      </c>
      <c r="F71" s="41">
        <v>2680.3295622349001</v>
      </c>
      <c r="G71" s="41">
        <v>1579.4209919078</v>
      </c>
      <c r="H71" s="41">
        <v>14886.288688487</v>
      </c>
    </row>
    <row r="72" spans="1:8">
      <c r="A72" s="2"/>
      <c r="B72" s="33"/>
      <c r="C72" s="33" t="s">
        <v>90</v>
      </c>
      <c r="D72" s="41"/>
      <c r="E72" s="41"/>
      <c r="F72" s="41"/>
      <c r="G72" s="41"/>
      <c r="H72" s="41"/>
    </row>
    <row r="73" spans="1:8" ht="47.25" customHeight="1">
      <c r="A73" s="2">
        <v>18</v>
      </c>
      <c r="B73" s="2" t="s">
        <v>91</v>
      </c>
      <c r="C73" s="48" t="s">
        <v>92</v>
      </c>
      <c r="D73" s="41">
        <f>D71*3%</f>
        <v>294.40415213620798</v>
      </c>
      <c r="E73" s="41">
        <f>E71*3%</f>
        <v>24.391991894131799</v>
      </c>
      <c r="F73" s="41">
        <f>F71*3%</f>
        <v>80.409886867047007</v>
      </c>
      <c r="G73" s="41">
        <f>G71*3%</f>
        <v>47.382629757234</v>
      </c>
      <c r="H73" s="41">
        <f>SUM(D73:G73)</f>
        <v>446.58866065462098</v>
      </c>
    </row>
    <row r="74" spans="1:8">
      <c r="A74" s="2"/>
      <c r="B74" s="33"/>
      <c r="C74" s="33" t="s">
        <v>93</v>
      </c>
      <c r="D74" s="41">
        <f>D73</f>
        <v>294.40415213620798</v>
      </c>
      <c r="E74" s="41">
        <f>E73</f>
        <v>24.391991894131799</v>
      </c>
      <c r="F74" s="41">
        <f>F73</f>
        <v>80.409886867047007</v>
      </c>
      <c r="G74" s="41">
        <f>G73</f>
        <v>47.382629757234</v>
      </c>
      <c r="H74" s="41">
        <f>SUM(D74:G74)</f>
        <v>446.58866065462098</v>
      </c>
    </row>
    <row r="75" spans="1:8">
      <c r="A75" s="2"/>
      <c r="B75" s="33"/>
      <c r="C75" s="33" t="s">
        <v>94</v>
      </c>
      <c r="D75" s="41">
        <f>D74+D71</f>
        <v>10107.8758900098</v>
      </c>
      <c r="E75" s="41">
        <f>E74+E71</f>
        <v>837.45838836519204</v>
      </c>
      <c r="F75" s="41">
        <f>F74+F71</f>
        <v>2760.73944910195</v>
      </c>
      <c r="G75" s="41">
        <f>G74+G71</f>
        <v>1626.8036216650301</v>
      </c>
      <c r="H75" s="41">
        <f>SUM(D75:G75)</f>
        <v>15332.877349142</v>
      </c>
    </row>
    <row r="76" spans="1:8">
      <c r="A76" s="2"/>
      <c r="B76" s="33"/>
      <c r="C76" s="33" t="s">
        <v>95</v>
      </c>
      <c r="D76" s="41"/>
      <c r="E76" s="41"/>
      <c r="F76" s="41"/>
      <c r="G76" s="41"/>
      <c r="H76" s="41"/>
    </row>
    <row r="77" spans="1:8">
      <c r="A77" s="2">
        <v>19</v>
      </c>
      <c r="B77" s="2" t="s">
        <v>96</v>
      </c>
      <c r="C77" s="48" t="s">
        <v>97</v>
      </c>
      <c r="D77" s="41">
        <f>D75*20%</f>
        <v>2021.57517800196</v>
      </c>
      <c r="E77" s="41">
        <f>E75*20%</f>
        <v>167.491677673038</v>
      </c>
      <c r="F77" s="41">
        <f>F75*20%</f>
        <v>552.14788982038897</v>
      </c>
      <c r="G77" s="41">
        <f>G75*20%</f>
        <v>325.360724333007</v>
      </c>
      <c r="H77" s="41">
        <f>SUM(D77:G77)</f>
        <v>3066.5754698283999</v>
      </c>
    </row>
    <row r="78" spans="1:8">
      <c r="A78" s="2"/>
      <c r="B78" s="33"/>
      <c r="C78" s="33" t="s">
        <v>98</v>
      </c>
      <c r="D78" s="41">
        <f>D77</f>
        <v>2021.57517800196</v>
      </c>
      <c r="E78" s="41">
        <f>E77</f>
        <v>167.491677673038</v>
      </c>
      <c r="F78" s="41">
        <f>F77</f>
        <v>552.14788982038897</v>
      </c>
      <c r="G78" s="41">
        <f>G77</f>
        <v>325.360724333007</v>
      </c>
      <c r="H78" s="41">
        <f>SUM(D78:G78)</f>
        <v>3066.5754698283999</v>
      </c>
    </row>
    <row r="79" spans="1:8">
      <c r="A79" s="2"/>
      <c r="B79" s="33"/>
      <c r="C79" s="33" t="s">
        <v>99</v>
      </c>
      <c r="D79" s="41">
        <f>D78+D75</f>
        <v>12129.4510680118</v>
      </c>
      <c r="E79" s="41">
        <f>E78+E75</f>
        <v>1004.95006603823</v>
      </c>
      <c r="F79" s="41">
        <f>F78+F75</f>
        <v>3312.8873389223399</v>
      </c>
      <c r="G79" s="41">
        <f>G78+G75</f>
        <v>1952.1643459980401</v>
      </c>
      <c r="H79" s="41">
        <f>SUM(D79:G79)</f>
        <v>18399.4528189704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0" t="s">
        <v>171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104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106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>
      <c r="A14" s="2"/>
      <c r="B14" s="33"/>
      <c r="C14" s="33" t="s">
        <v>107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0" t="s">
        <v>172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104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0" t="s">
        <v>173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104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113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0" t="s">
        <v>174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104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43</v>
      </c>
      <c r="D13" s="32">
        <v>663.94868008046001</v>
      </c>
      <c r="E13" s="32">
        <v>41.234331295536002</v>
      </c>
      <c r="F13" s="32">
        <v>0</v>
      </c>
      <c r="G13" s="32">
        <v>0</v>
      </c>
      <c r="H13" s="32">
        <v>705.18301137599997</v>
      </c>
      <c r="J13" s="20"/>
    </row>
    <row r="14" spans="1:14">
      <c r="A14" s="2"/>
      <c r="B14" s="33"/>
      <c r="C14" s="33" t="s">
        <v>107</v>
      </c>
      <c r="D14" s="32">
        <v>663.94868008046001</v>
      </c>
      <c r="E14" s="32">
        <v>41.234331295536002</v>
      </c>
      <c r="F14" s="32">
        <v>0</v>
      </c>
      <c r="G14" s="32">
        <v>0</v>
      </c>
      <c r="H14" s="32">
        <v>705.18301137599997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0" t="s">
        <v>175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104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120</v>
      </c>
      <c r="D13" s="32">
        <v>0</v>
      </c>
      <c r="E13" s="32">
        <v>0</v>
      </c>
      <c r="F13" s="32">
        <v>0</v>
      </c>
      <c r="G13" s="32">
        <v>35.694724490935002</v>
      </c>
      <c r="H13" s="32">
        <v>35.694724490935002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35.694724490935002</v>
      </c>
      <c r="H14" s="32">
        <v>35.694724490935002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0" t="s">
        <v>176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104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113</v>
      </c>
      <c r="D13" s="32">
        <v>0</v>
      </c>
      <c r="E13" s="32">
        <v>0</v>
      </c>
      <c r="F13" s="32">
        <v>0</v>
      </c>
      <c r="G13" s="32">
        <v>51.770306043898998</v>
      </c>
      <c r="H13" s="32">
        <v>51.770306043898998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51.770306043898998</v>
      </c>
      <c r="H14" s="32">
        <v>51.770306043898998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0" t="s">
        <v>177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104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123</v>
      </c>
      <c r="C13" s="3" t="s">
        <v>124</v>
      </c>
      <c r="D13" s="32">
        <v>8193.75</v>
      </c>
      <c r="E13" s="32">
        <v>715.3</v>
      </c>
      <c r="F13" s="32">
        <v>0</v>
      </c>
      <c r="G13" s="32">
        <v>0</v>
      </c>
      <c r="H13" s="32">
        <v>8909.0499999999993</v>
      </c>
      <c r="J13" s="20"/>
    </row>
    <row r="14" spans="1:14">
      <c r="A14" s="2"/>
      <c r="B14" s="33"/>
      <c r="C14" s="33" t="s">
        <v>107</v>
      </c>
      <c r="D14" s="32">
        <v>8193.75</v>
      </c>
      <c r="E14" s="32">
        <v>715.3</v>
      </c>
      <c r="F14" s="32">
        <v>0</v>
      </c>
      <c r="G14" s="32">
        <v>0</v>
      </c>
      <c r="H14" s="32">
        <v>8909.0499999999993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556-02-01</vt:lpstr>
      <vt:lpstr>ОСР 556-09-01</vt:lpstr>
      <vt:lpstr>ОСР 556-12-01</vt:lpstr>
      <vt:lpstr>ОСР 553-02-01</vt:lpstr>
      <vt:lpstr>ОСР 553-09-01</vt:lpstr>
      <vt:lpstr>ОСР 553-12-01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2025-11-12T08:23:17Z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73AD41508CB6432F89249747F83B01F1_12</vt:lpwstr>
  </property>
  <property fmtid="{D5CDD505-2E9C-101B-9397-08002B2CF9AE}" pid="3" name="KSOProductBuildVer">
    <vt:lpwstr>1049-12.2.0.20795</vt:lpwstr>
  </property>
</Properties>
</file>